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https://hertieschool-my.sharepoint.com/personal/p_jaeger_hertie-school_org/Documents/"/>
    </mc:Choice>
  </mc:AlternateContent>
  <xr:revisionPtr revIDLastSave="2" documentId="8_{8015B7F5-2866-4DB5-8C2B-FEECB34B277C}" xr6:coauthVersionLast="47" xr6:coauthVersionMax="47" xr10:uidLastSave="{6E6099EB-B0DE-42C8-9813-AE4DDB38B7C6}"/>
  <bookViews>
    <workbookView xWindow="-120" yWindow="-120" windowWidth="29040" windowHeight="15840" xr2:uid="{703A5D9C-1321-4767-9D76-FF3CB1ABC1EB}"/>
  </bookViews>
  <sheets>
    <sheet name="Heat Pump Guarante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5" i="1" l="1"/>
  <c r="E33" i="1"/>
  <c r="D8" i="1"/>
  <c r="D9" i="1"/>
  <c r="F33" i="1"/>
  <c r="G33" i="1"/>
  <c r="H33" i="1"/>
  <c r="I33" i="1"/>
  <c r="J33" i="1"/>
  <c r="K33" i="1"/>
  <c r="L33" i="1"/>
  <c r="M33" i="1"/>
  <c r="N33" i="1"/>
  <c r="O33" i="1"/>
  <c r="P33" i="1"/>
  <c r="Q33" i="1"/>
  <c r="R33" i="1"/>
  <c r="S33" i="1"/>
  <c r="E35" i="1"/>
  <c r="F35" i="1"/>
  <c r="G35" i="1"/>
  <c r="H35" i="1"/>
  <c r="I35" i="1"/>
  <c r="J35" i="1"/>
  <c r="K35" i="1"/>
  <c r="L35" i="1"/>
  <c r="M35" i="1"/>
  <c r="N35" i="1"/>
  <c r="O35" i="1"/>
  <c r="P35" i="1"/>
  <c r="Q35" i="1"/>
  <c r="R35" i="1"/>
  <c r="S35" i="1"/>
  <c r="N36" i="1" l="1"/>
  <c r="K34" i="1"/>
  <c r="S34" i="1"/>
  <c r="Q34" i="1"/>
  <c r="O34" i="1"/>
  <c r="E34" i="1"/>
  <c r="M36" i="1"/>
  <c r="E36" i="1"/>
  <c r="F34" i="1"/>
  <c r="P34" i="1"/>
  <c r="J34" i="1"/>
  <c r="R36" i="1"/>
  <c r="J36" i="1"/>
  <c r="S36" i="1"/>
  <c r="I36" i="1"/>
  <c r="K36" i="1"/>
  <c r="H36" i="1"/>
  <c r="G34" i="1"/>
  <c r="L36" i="1"/>
  <c r="I34" i="1"/>
  <c r="Q36" i="1"/>
  <c r="N34" i="1"/>
  <c r="N37" i="1" s="1"/>
  <c r="L34" i="1"/>
  <c r="F36" i="1"/>
  <c r="H34" i="1"/>
  <c r="R34" i="1"/>
  <c r="P36" i="1"/>
  <c r="O36" i="1"/>
  <c r="G36" i="1"/>
  <c r="M34" i="1"/>
  <c r="K37" i="1" l="1"/>
  <c r="S37" i="1"/>
  <c r="M37" i="1"/>
  <c r="Q37" i="1"/>
  <c r="O37" i="1"/>
  <c r="D14" i="1"/>
  <c r="D15" i="1" s="1"/>
  <c r="J37" i="1"/>
  <c r="F37" i="1"/>
  <c r="H37" i="1"/>
  <c r="P37" i="1"/>
  <c r="I37" i="1"/>
  <c r="L37" i="1"/>
  <c r="R37" i="1"/>
  <c r="G37" i="1"/>
  <c r="E37" i="1"/>
  <c r="D16" i="1"/>
  <c r="D18" i="1" l="1"/>
  <c r="D26" i="1" s="1"/>
  <c r="D29" i="1" s="1"/>
  <c r="D38" i="1"/>
  <c r="D17" i="1"/>
  <c r="D19" i="1" s="1"/>
  <c r="D27" i="1" l="1"/>
</calcChain>
</file>

<file path=xl/sharedStrings.xml><?xml version="1.0" encoding="utf-8"?>
<sst xmlns="http://schemas.openxmlformats.org/spreadsheetml/2006/main" count="56" uniqueCount="50">
  <si>
    <t>custom</t>
  </si>
  <si>
    <t>high</t>
  </si>
  <si>
    <t>medium</t>
  </si>
  <si>
    <t>low</t>
  </si>
  <si>
    <t>Electricity</t>
  </si>
  <si>
    <t>Gas</t>
  </si>
  <si>
    <t>fuel cost saving for heatpump</t>
  </si>
  <si>
    <t>gas cost for boiler</t>
  </si>
  <si>
    <t xml:space="preserve">natural gas price (per kWH) </t>
  </si>
  <si>
    <t>electricity cost for heat pump</t>
  </si>
  <si>
    <t>electricity price (per kWh)</t>
  </si>
  <si>
    <t>total cost of gas boiler (15 years)</t>
  </si>
  <si>
    <t>operating cost gas boiler (15 years)</t>
  </si>
  <si>
    <t>total cost heatpump (15 years)</t>
  </si>
  <si>
    <t>operating cost heat pump (15 years)</t>
  </si>
  <si>
    <t>investment cost of gas boiler</t>
  </si>
  <si>
    <t>investment cost subsidy heat pump</t>
  </si>
  <si>
    <t>costs</t>
  </si>
  <si>
    <t>annual gas consumption for boiler, kWh</t>
  </si>
  <si>
    <t>annual electricity consumption for heat pump, kWh</t>
  </si>
  <si>
    <t>efficiency of gas boiler</t>
  </si>
  <si>
    <t>seasonal perfomance factor (Jahresarbeitszahl) of heat pump (i.e. efficiency of heat pump)</t>
  </si>
  <si>
    <t>required heat for home, in kWh (~4 person household)</t>
  </si>
  <si>
    <t>energy needs</t>
  </si>
  <si>
    <t>guaranteed amount, i.e. how much lower operating costs are guaranteed to be compared to gas boiler:</t>
  </si>
  <si>
    <t>Household level</t>
  </si>
  <si>
    <t>number of households covered by scheme:</t>
  </si>
  <si>
    <t>REPowerEU aims for 10 million additional heatpumps over the next five years</t>
  </si>
  <si>
    <t>payment made to household</t>
  </si>
  <si>
    <t>cost of scheme</t>
  </si>
  <si>
    <t>cost of guarantee</t>
  </si>
  <si>
    <t>Bocklet et al, ewi</t>
  </si>
  <si>
    <t>source for energy prices:</t>
  </si>
  <si>
    <t>energy price scenarios</t>
  </si>
  <si>
    <t>yearly split of operating costs for energy price scenario selected</t>
  </si>
  <si>
    <t>operating costs based on chosen energy price scenario</t>
  </si>
  <si>
    <t>select scenario below:</t>
  </si>
  <si>
    <t>total fuel cost saving with heatpump:</t>
  </si>
  <si>
    <r>
      <rPr>
        <b/>
        <sz val="11"/>
        <color theme="1"/>
        <rFont val="Aptos Narrow"/>
        <family val="2"/>
        <scheme val="minor"/>
      </rPr>
      <t>Instruction manual</t>
    </r>
    <r>
      <rPr>
        <sz val="11"/>
        <color theme="1"/>
        <rFont val="Aptos Narrow"/>
        <family val="2"/>
        <scheme val="minor"/>
      </rPr>
      <t>: all cells with yellow borders contain assumptions that can be changed</t>
    </r>
  </si>
  <si>
    <t>total operating cost difference (without guarantee)</t>
  </si>
  <si>
    <t>total cost difference (without guarantee)</t>
  </si>
  <si>
    <t>total cost difference after guarantee payment</t>
  </si>
  <si>
    <t>worst possible outcome for household's 'profits' with heat pump given guarantee</t>
  </si>
  <si>
    <t>explanation:  figure shows the guaranteed minimum 'profit'  that the household makes compared to buying a gas boiler, considering total costs over 15 years. With favorable energy prices, it could be much higher. (If it is negative, it shows the maximum loss that the household could incur given the guarantee)</t>
  </si>
  <si>
    <t>investment cost of heat pump &amp; installation</t>
  </si>
  <si>
    <t>could be adapted to capacity / price of heatpump</t>
  </si>
  <si>
    <r>
      <rPr>
        <b/>
        <sz val="11"/>
        <color theme="1"/>
        <rFont val="Aptos Narrow"/>
        <family val="2"/>
        <scheme val="minor"/>
      </rPr>
      <t>Disclaimer</t>
    </r>
    <r>
      <rPr>
        <sz val="11"/>
        <color theme="1"/>
        <rFont val="Aptos Narrow"/>
        <family val="2"/>
        <scheme val="minor"/>
      </rPr>
      <t xml:space="preserve">: this Excel sheet serves as a back-of-the-envelope calculation, for the sole purpose of </t>
    </r>
    <r>
      <rPr>
        <b/>
        <sz val="11"/>
        <color theme="1"/>
        <rFont val="Aptos Narrow"/>
        <family val="2"/>
        <scheme val="minor"/>
      </rPr>
      <t>illustrating</t>
    </r>
    <r>
      <rPr>
        <sz val="11"/>
        <color theme="1"/>
        <rFont val="Aptos Narrow"/>
        <family val="2"/>
        <scheme val="minor"/>
      </rPr>
      <t xml:space="preserve"> the proposed concept of a guarantee for operating costs of heat pumps, and the drivers of the cost of such a guarantee (see policy position linked below).</t>
    </r>
  </si>
  <si>
    <t>Almost a free lunch: boosting investment predictability for the Green Deal" Policy Position by JDC</t>
  </si>
  <si>
    <t>Paper:</t>
  </si>
  <si>
    <t xml:space="preserve">Note that many combinations of energy price scenarios are highly unlikely (e.g. the 'high' electricity scenario combined with 'low' natural gas scenario). Policy makers can always increase prices for fossil fuels (ETS-II or additional levies) to ensure that the cost of the scheme remains at 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</si>
</sst>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0\ &quot;€&quot;;[Red]\-#,##0\ &quot;€&quot;"/>
    <numFmt numFmtId="44" formatCode="_-* #,##0.00\ &quot;€&quot;_-;\-* #,##0.00\ &quot;€&quot;_-;_-* &quot;-&quot;??\ &quot;€&quot;_-;_-@_-"/>
    <numFmt numFmtId="164" formatCode="0.0000"/>
    <numFmt numFmtId="165" formatCode="_-* #,##0\ &quot;€&quot;_-;\-* #,##0\ &quot;€&quot;_-;_-* &quot;-&quot;???\ &quot;€&quot;_-;_-@_-"/>
    <numFmt numFmtId="166" formatCode="_-* #,##0.000\ &quot;€&quot;_-;\-* #,##0.000\ &quot;€&quot;_-;_-* &quot;-&quot;??\ &quot;€&quot;_-;_-@_-"/>
    <numFmt numFmtId="167" formatCode="_-* #,##0\ &quot;€&quot;_-;\-* #,##0\ &quot;€&quot;_-;_-* &quot;-&quot;??\ &quot;€&quot;_-;_-@_-"/>
    <numFmt numFmtId="168" formatCode="#,##0\ &quot;€&quot;"/>
    <numFmt numFmtId="169" formatCode="0.0"/>
  </numFmts>
  <fonts count="5" x14ac:knownFonts="1">
    <font>
      <sz val="11"/>
      <color theme="1"/>
      <name val="Aptos Narrow"/>
      <family val="2"/>
      <scheme val="minor"/>
    </font>
    <font>
      <sz val="11"/>
      <color theme="1"/>
      <name val="Aptos Narrow"/>
      <family val="2"/>
      <scheme val="minor"/>
    </font>
    <font>
      <b/>
      <sz val="11"/>
      <color theme="1"/>
      <name val="Aptos Narrow"/>
      <family val="2"/>
      <scheme val="minor"/>
    </font>
    <font>
      <u/>
      <sz val="11"/>
      <color theme="10"/>
      <name val="Aptos Narrow"/>
      <family val="2"/>
      <scheme val="minor"/>
    </font>
    <font>
      <sz val="10"/>
      <color theme="1"/>
      <name val="Aptos Narrow"/>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749992370372631"/>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79998168889431442"/>
        <bgColor indexed="64"/>
      </patternFill>
    </fill>
  </fills>
  <borders count="18">
    <border>
      <left/>
      <right/>
      <top/>
      <bottom/>
      <diagonal/>
    </border>
    <border>
      <left style="medium">
        <color rgb="FFFFC000"/>
      </left>
      <right style="medium">
        <color rgb="FFFFC000"/>
      </right>
      <top style="medium">
        <color rgb="FFFFC000"/>
      </top>
      <bottom style="medium">
        <color rgb="FFFFC000"/>
      </bottom>
      <diagonal/>
    </border>
    <border>
      <left style="medium">
        <color rgb="FFFFC000"/>
      </left>
      <right/>
      <top style="medium">
        <color rgb="FFFFC000"/>
      </top>
      <bottom style="medium">
        <color rgb="FFFFC000"/>
      </bottom>
      <diagonal/>
    </border>
    <border>
      <left/>
      <right/>
      <top style="medium">
        <color rgb="FFFFC000"/>
      </top>
      <bottom style="medium">
        <color rgb="FFFFC000"/>
      </bottom>
      <diagonal/>
    </border>
    <border>
      <left style="medium">
        <color rgb="FFFFC000"/>
      </left>
      <right style="medium">
        <color rgb="FFFFC000"/>
      </right>
      <top style="medium">
        <color rgb="FFFFC000"/>
      </top>
      <bottom/>
      <diagonal/>
    </border>
    <border>
      <left style="medium">
        <color rgb="FFFFC000"/>
      </left>
      <right style="medium">
        <color rgb="FFFFC000"/>
      </right>
      <top/>
      <bottom/>
      <diagonal/>
    </border>
    <border>
      <left style="medium">
        <color rgb="FFFFC000"/>
      </left>
      <right style="medium">
        <color rgb="FFFFC000"/>
      </right>
      <top/>
      <bottom style="medium">
        <color rgb="FFFFC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rgb="FFFFC000"/>
      </top>
      <bottom style="medium">
        <color rgb="FFFFC000"/>
      </bottom>
      <diagonal/>
    </border>
    <border>
      <left style="thin">
        <color indexed="64"/>
      </left>
      <right/>
      <top/>
      <bottom style="thin">
        <color indexed="64"/>
      </bottom>
      <diagonal/>
    </border>
    <border>
      <left/>
      <right/>
      <top/>
      <bottom style="thin">
        <color indexed="64"/>
      </bottom>
      <diagonal/>
    </border>
    <border>
      <left style="medium">
        <color rgb="FFFFC000"/>
      </left>
      <right/>
      <top style="medium">
        <color rgb="FFFFC000"/>
      </top>
      <bottom style="thin">
        <color indexed="64"/>
      </bottom>
      <diagonal/>
    </border>
    <border>
      <left/>
      <right/>
      <top style="medium">
        <color rgb="FFFFC000"/>
      </top>
      <bottom style="thin">
        <color indexed="64"/>
      </bottom>
      <diagonal/>
    </border>
    <border>
      <left/>
      <right style="thin">
        <color indexed="64"/>
      </right>
      <top style="medium">
        <color rgb="FFFFC000"/>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cellStyleXfs>
  <cellXfs count="61">
    <xf numFmtId="0" fontId="0" fillId="0" borderId="0" xfId="0"/>
    <xf numFmtId="0" fontId="0" fillId="0" borderId="0" xfId="0" applyAlignment="1">
      <alignment wrapText="1"/>
    </xf>
    <xf numFmtId="164" fontId="0" fillId="0" borderId="0" xfId="0" applyNumberFormat="1"/>
    <xf numFmtId="166" fontId="0" fillId="0" borderId="0" xfId="0" applyNumberFormat="1"/>
    <xf numFmtId="168" fontId="0" fillId="0" borderId="0" xfId="0" applyNumberFormat="1"/>
    <xf numFmtId="44" fontId="0" fillId="0" borderId="0" xfId="1" applyFont="1"/>
    <xf numFmtId="169" fontId="0" fillId="0" borderId="0" xfId="0" applyNumberFormat="1"/>
    <xf numFmtId="6" fontId="0" fillId="0" borderId="1" xfId="0" applyNumberFormat="1" applyBorder="1"/>
    <xf numFmtId="3" fontId="0" fillId="0" borderId="1" xfId="0" applyNumberFormat="1" applyBorder="1"/>
    <xf numFmtId="164" fontId="0" fillId="3" borderId="2" xfId="0" applyNumberFormat="1" applyFill="1" applyBorder="1"/>
    <xf numFmtId="164" fontId="0" fillId="3" borderId="3" xfId="0" applyNumberFormat="1" applyFill="1" applyBorder="1"/>
    <xf numFmtId="0" fontId="0" fillId="0" borderId="4" xfId="0" applyBorder="1"/>
    <xf numFmtId="0" fontId="0" fillId="0" borderId="5" xfId="0" applyBorder="1"/>
    <xf numFmtId="0" fontId="0" fillId="0" borderId="6" xfId="0" applyBorder="1"/>
    <xf numFmtId="168" fontId="0" fillId="0" borderId="4" xfId="0" applyNumberFormat="1" applyBorder="1"/>
    <xf numFmtId="9" fontId="0" fillId="0" borderId="5" xfId="2" applyFont="1" applyFill="1" applyBorder="1"/>
    <xf numFmtId="168" fontId="0" fillId="0" borderId="6" xfId="0" applyNumberFormat="1" applyBorder="1"/>
    <xf numFmtId="167" fontId="0" fillId="0" borderId="0" xfId="1" applyNumberFormat="1" applyFont="1" applyBorder="1"/>
    <xf numFmtId="165" fontId="0" fillId="0" borderId="0" xfId="0" applyNumberFormat="1"/>
    <xf numFmtId="0" fontId="2" fillId="4" borderId="0" xfId="0" applyFont="1" applyFill="1"/>
    <xf numFmtId="0" fontId="0" fillId="3" borderId="0" xfId="0" applyFill="1" applyAlignment="1">
      <alignment wrapText="1"/>
    </xf>
    <xf numFmtId="0" fontId="0" fillId="3" borderId="0" xfId="0" applyFill="1"/>
    <xf numFmtId="0" fontId="3" fillId="0" borderId="0" xfId="3" applyBorder="1" applyAlignment="1">
      <alignment wrapText="1"/>
    </xf>
    <xf numFmtId="0" fontId="0" fillId="3" borderId="0" xfId="0" applyFill="1" applyAlignment="1">
      <alignment horizontal="right" wrapText="1"/>
    </xf>
    <xf numFmtId="164" fontId="0" fillId="3" borderId="0" xfId="0" applyNumberFormat="1" applyFill="1"/>
    <xf numFmtId="0" fontId="0" fillId="2" borderId="0" xfId="0" applyFill="1" applyAlignment="1">
      <alignment horizontal="left" wrapText="1"/>
    </xf>
    <xf numFmtId="164" fontId="0" fillId="2" borderId="0" xfId="0" applyNumberFormat="1" applyFill="1"/>
    <xf numFmtId="0" fontId="0" fillId="2" borderId="0" xfId="0" applyFill="1" applyAlignment="1">
      <alignment horizontal="right" wrapText="1"/>
    </xf>
    <xf numFmtId="0" fontId="0" fillId="0" borderId="8" xfId="0" applyBorder="1" applyAlignment="1">
      <alignment wrapText="1"/>
    </xf>
    <xf numFmtId="0" fontId="0" fillId="0" borderId="8" xfId="0" applyBorder="1"/>
    <xf numFmtId="0" fontId="0" fillId="0" borderId="9" xfId="0" applyBorder="1"/>
    <xf numFmtId="0" fontId="0" fillId="0" borderId="11" xfId="0" applyBorder="1"/>
    <xf numFmtId="0" fontId="2" fillId="4" borderId="11" xfId="0" applyFont="1" applyFill="1" applyBorder="1"/>
    <xf numFmtId="0" fontId="0" fillId="3" borderId="11" xfId="0" applyFill="1" applyBorder="1"/>
    <xf numFmtId="2" fontId="0" fillId="3" borderId="11" xfId="0" applyNumberFormat="1" applyFill="1" applyBorder="1"/>
    <xf numFmtId="164" fontId="0" fillId="3" borderId="12" xfId="0" applyNumberFormat="1" applyFill="1" applyBorder="1"/>
    <xf numFmtId="0" fontId="0" fillId="2" borderId="11" xfId="0" applyFill="1" applyBorder="1"/>
    <xf numFmtId="2" fontId="0" fillId="2" borderId="11" xfId="0" applyNumberFormat="1" applyFill="1" applyBorder="1"/>
    <xf numFmtId="0" fontId="0" fillId="0" borderId="14" xfId="0" applyBorder="1" applyAlignment="1">
      <alignment wrapText="1"/>
    </xf>
    <xf numFmtId="0" fontId="0" fillId="2" borderId="14" xfId="0" applyFill="1" applyBorder="1" applyAlignment="1">
      <alignment horizontal="right" wrapText="1"/>
    </xf>
    <xf numFmtId="164" fontId="0" fillId="2" borderId="15" xfId="0" applyNumberFormat="1" applyFill="1" applyBorder="1"/>
    <xf numFmtId="164" fontId="0" fillId="2" borderId="16" xfId="0" applyNumberFormat="1" applyFill="1" applyBorder="1"/>
    <xf numFmtId="164" fontId="0" fillId="2" borderId="17" xfId="0" applyNumberFormat="1" applyFill="1" applyBorder="1"/>
    <xf numFmtId="0" fontId="2" fillId="4" borderId="8" xfId="0" applyFont="1" applyFill="1" applyBorder="1"/>
    <xf numFmtId="0" fontId="0" fillId="7" borderId="1" xfId="0" applyFill="1" applyBorder="1" applyAlignment="1">
      <alignment horizontal="center"/>
    </xf>
    <xf numFmtId="0" fontId="3" fillId="0" borderId="0" xfId="3" quotePrefix="1"/>
    <xf numFmtId="0" fontId="2" fillId="0" borderId="0" xfId="0" applyFont="1"/>
    <xf numFmtId="0" fontId="2" fillId="0" borderId="0" xfId="0" applyFont="1" applyAlignment="1">
      <alignment vertical="center" wrapText="1"/>
    </xf>
    <xf numFmtId="168" fontId="2" fillId="0" borderId="0" xfId="0" applyNumberFormat="1" applyFont="1" applyAlignment="1">
      <alignment vertical="center"/>
    </xf>
    <xf numFmtId="0" fontId="4" fillId="0" borderId="0" xfId="0" applyFont="1" applyAlignment="1">
      <alignment horizontal="left" vertical="top" wrapText="1"/>
    </xf>
    <xf numFmtId="0" fontId="0" fillId="8" borderId="0" xfId="0" applyFill="1" applyAlignment="1">
      <alignment horizontal="center" vertical="center" textRotation="90"/>
    </xf>
    <xf numFmtId="0" fontId="0" fillId="8" borderId="14" xfId="0" applyFill="1" applyBorder="1" applyAlignment="1">
      <alignment horizontal="center" vertical="center" textRotation="90"/>
    </xf>
    <xf numFmtId="0" fontId="0" fillId="6" borderId="0" xfId="0" applyFill="1" applyAlignment="1">
      <alignment horizontal="center" vertical="center" textRotation="90"/>
    </xf>
    <xf numFmtId="0" fontId="0" fillId="5" borderId="0" xfId="0" applyFill="1" applyAlignment="1">
      <alignment horizontal="center" vertical="center" textRotation="90"/>
    </xf>
    <xf numFmtId="0" fontId="0" fillId="7" borderId="0" xfId="0" applyFill="1" applyAlignment="1">
      <alignment horizontal="center" vertical="center" textRotation="90"/>
    </xf>
    <xf numFmtId="0" fontId="0" fillId="4" borderId="0" xfId="0" applyFill="1" applyAlignment="1">
      <alignment horizontal="center" textRotation="90"/>
    </xf>
    <xf numFmtId="0" fontId="0" fillId="10" borderId="8" xfId="0" applyFill="1" applyBorder="1" applyAlignment="1">
      <alignment horizontal="center" textRotation="90" wrapText="1"/>
    </xf>
    <xf numFmtId="0" fontId="0" fillId="10" borderId="0" xfId="0" applyFill="1" applyAlignment="1">
      <alignment horizontal="center" textRotation="90" wrapText="1"/>
    </xf>
    <xf numFmtId="0" fontId="0" fillId="9" borderId="7" xfId="0" applyFill="1" applyBorder="1" applyAlignment="1">
      <alignment horizontal="center" vertical="center" textRotation="90"/>
    </xf>
    <xf numFmtId="0" fontId="0" fillId="9" borderId="10" xfId="0" applyFill="1" applyBorder="1" applyAlignment="1">
      <alignment horizontal="center" vertical="center" textRotation="90"/>
    </xf>
    <xf numFmtId="0" fontId="0" fillId="9" borderId="13" xfId="0" applyFill="1" applyBorder="1" applyAlignment="1">
      <alignment horizontal="center" vertical="center" textRotation="90"/>
    </xf>
  </cellXfs>
  <cellStyles count="4">
    <cellStyle name="Currency" xfId="1" builtinId="4"/>
    <cellStyle name="Hyperlink" xfId="3" builtinId="8"/>
    <cellStyle name="Normal" xfId="0" builtinId="0"/>
    <cellStyle name="Percent" xfId="2" builtinId="5"/>
  </cellStyles>
  <dxfs count="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elorscentre.eu/en/publications/detail/publication/boosting-investment-predictability-for-the-green-deal" TargetMode="External"/><Relationship Id="rId1" Type="http://schemas.openxmlformats.org/officeDocument/2006/relationships/hyperlink" Target="https://www.ewi.uni-koeln.de/de/publikationen/waermegestehungskosten-too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59AF4-A00B-445C-A137-ACDC04DC1E41}">
  <dimension ref="A1:U50"/>
  <sheetViews>
    <sheetView tabSelected="1" workbookViewId="0">
      <selection activeCell="E7" sqref="E7"/>
    </sheetView>
  </sheetViews>
  <sheetFormatPr defaultColWidth="11.5703125" defaultRowHeight="15" x14ac:dyDescent="0.25"/>
  <cols>
    <col min="1" max="1" width="8.5703125" customWidth="1"/>
    <col min="2" max="2" width="9.28515625" customWidth="1"/>
    <col min="3" max="3" width="50.7109375" style="1" customWidth="1"/>
    <col min="4" max="4" width="23.28515625" customWidth="1"/>
    <col min="5" max="5" width="17.5703125" customWidth="1"/>
    <col min="6" max="6" width="15.7109375" customWidth="1"/>
    <col min="7" max="7" width="15.85546875" customWidth="1"/>
    <col min="8" max="19" width="15.7109375" customWidth="1"/>
    <col min="20" max="20" width="12.5703125" bestFit="1" customWidth="1"/>
  </cols>
  <sheetData>
    <row r="1" spans="1:12" ht="33.75" customHeight="1" x14ac:dyDescent="0.25">
      <c r="A1" t="s">
        <v>46</v>
      </c>
    </row>
    <row r="2" spans="1:12" ht="33.75" customHeight="1" x14ac:dyDescent="0.25">
      <c r="A2" s="46" t="s">
        <v>48</v>
      </c>
      <c r="B2" s="45" t="s">
        <v>47</v>
      </c>
    </row>
    <row r="3" spans="1:12" ht="33.75" customHeight="1" x14ac:dyDescent="0.25">
      <c r="A3" t="s">
        <v>38</v>
      </c>
    </row>
    <row r="4" spans="1:12" ht="33.75" customHeight="1" thickBot="1" x14ac:dyDescent="0.3"/>
    <row r="5" spans="1:12" x14ac:dyDescent="0.25">
      <c r="A5" s="54" t="s">
        <v>25</v>
      </c>
      <c r="B5" s="52" t="s">
        <v>23</v>
      </c>
      <c r="C5" s="1" t="s">
        <v>22</v>
      </c>
      <c r="D5" s="11">
        <v>15000</v>
      </c>
      <c r="L5" s="3"/>
    </row>
    <row r="6" spans="1:12" ht="30" x14ac:dyDescent="0.25">
      <c r="A6" s="54"/>
      <c r="B6" s="52"/>
      <c r="C6" s="1" t="s">
        <v>21</v>
      </c>
      <c r="D6" s="12">
        <v>4</v>
      </c>
      <c r="L6" s="3"/>
    </row>
    <row r="7" spans="1:12" ht="15.75" thickBot="1" x14ac:dyDescent="0.3">
      <c r="A7" s="54"/>
      <c r="B7" s="52"/>
      <c r="C7" s="1" t="s">
        <v>20</v>
      </c>
      <c r="D7" s="13">
        <v>0.9</v>
      </c>
    </row>
    <row r="8" spans="1:12" x14ac:dyDescent="0.25">
      <c r="A8" s="54"/>
      <c r="B8" s="52"/>
      <c r="C8" s="1" t="s">
        <v>19</v>
      </c>
      <c r="D8" s="6">
        <f>D5/D6</f>
        <v>3750</v>
      </c>
    </row>
    <row r="9" spans="1:12" x14ac:dyDescent="0.25">
      <c r="A9" s="54"/>
      <c r="B9" s="52"/>
      <c r="C9" s="1" t="s">
        <v>18</v>
      </c>
      <c r="D9" s="6">
        <f>D5/D7</f>
        <v>16666.666666666668</v>
      </c>
    </row>
    <row r="10" spans="1:12" ht="19.5" customHeight="1" thickBot="1" x14ac:dyDescent="0.3">
      <c r="A10" s="54"/>
      <c r="D10" s="5"/>
    </row>
    <row r="11" spans="1:12" ht="15" customHeight="1" x14ac:dyDescent="0.25">
      <c r="A11" s="54"/>
      <c r="B11" s="53" t="s">
        <v>17</v>
      </c>
      <c r="C11" s="1" t="s">
        <v>44</v>
      </c>
      <c r="D11" s="14">
        <v>26000</v>
      </c>
    </row>
    <row r="12" spans="1:12" x14ac:dyDescent="0.25">
      <c r="A12" s="54"/>
      <c r="B12" s="53"/>
      <c r="C12" s="1" t="s">
        <v>16</v>
      </c>
      <c r="D12" s="15">
        <v>0.6</v>
      </c>
      <c r="E12" s="4"/>
      <c r="L12" s="2"/>
    </row>
    <row r="13" spans="1:12" ht="15.75" thickBot="1" x14ac:dyDescent="0.3">
      <c r="A13" s="54"/>
      <c r="B13" s="53"/>
      <c r="C13" s="1" t="s">
        <v>15</v>
      </c>
      <c r="D13" s="16">
        <v>6000</v>
      </c>
      <c r="L13" s="2"/>
    </row>
    <row r="14" spans="1:12" x14ac:dyDescent="0.25">
      <c r="A14" s="54"/>
      <c r="B14" s="53"/>
      <c r="C14" s="1" t="s">
        <v>14</v>
      </c>
      <c r="D14" s="4">
        <f>SUM($E$34:$S$34)</f>
        <v>17720.625</v>
      </c>
    </row>
    <row r="15" spans="1:12" x14ac:dyDescent="0.25">
      <c r="A15" s="54"/>
      <c r="B15" s="53"/>
      <c r="C15" s="1" t="s">
        <v>13</v>
      </c>
      <c r="D15" s="4">
        <f>D11+D14-(D11*D12)</f>
        <v>28120.625</v>
      </c>
    </row>
    <row r="16" spans="1:12" x14ac:dyDescent="0.25">
      <c r="A16" s="54"/>
      <c r="B16" s="53"/>
      <c r="C16" s="1" t="s">
        <v>12</v>
      </c>
      <c r="D16" s="4">
        <f>SUM($E$36:$S$36)</f>
        <v>24075.068091034977</v>
      </c>
    </row>
    <row r="17" spans="1:21" x14ac:dyDescent="0.25">
      <c r="A17" s="54"/>
      <c r="B17" s="53"/>
      <c r="C17" s="1" t="s">
        <v>11</v>
      </c>
      <c r="D17" s="4">
        <f>D13+D16</f>
        <v>30075.068091034977</v>
      </c>
    </row>
    <row r="18" spans="1:21" x14ac:dyDescent="0.25">
      <c r="A18" s="54"/>
      <c r="B18" s="53"/>
      <c r="C18" s="1" t="s">
        <v>39</v>
      </c>
      <c r="D18" s="4">
        <f>D16-D14</f>
        <v>6354.4430910349765</v>
      </c>
    </row>
    <row r="19" spans="1:21" x14ac:dyDescent="0.25">
      <c r="A19" s="54"/>
      <c r="B19" s="53"/>
      <c r="C19" s="1" t="s">
        <v>40</v>
      </c>
      <c r="D19" s="4">
        <f>D17-D15</f>
        <v>1954.4430910349765</v>
      </c>
    </row>
    <row r="23" spans="1:21" ht="15.75" thickBot="1" x14ac:dyDescent="0.3"/>
    <row r="24" spans="1:21" ht="30.75" thickBot="1" x14ac:dyDescent="0.3">
      <c r="A24" s="55" t="s">
        <v>30</v>
      </c>
      <c r="B24" s="55"/>
      <c r="C24" s="1" t="s">
        <v>24</v>
      </c>
      <c r="D24" s="7">
        <v>5000</v>
      </c>
      <c r="E24" t="s">
        <v>45</v>
      </c>
    </row>
    <row r="25" spans="1:21" ht="30" x14ac:dyDescent="0.25">
      <c r="A25" s="55"/>
      <c r="B25" s="55"/>
      <c r="C25" s="1" t="s">
        <v>42</v>
      </c>
      <c r="D25" s="4">
        <f>D24-(1-D12)*D11+D13</f>
        <v>600</v>
      </c>
      <c r="E25" t="s">
        <v>43</v>
      </c>
    </row>
    <row r="26" spans="1:21" x14ac:dyDescent="0.25">
      <c r="A26" s="55"/>
      <c r="B26" s="55"/>
      <c r="C26" s="1" t="s">
        <v>28</v>
      </c>
      <c r="D26" s="4">
        <f>IF(D18&lt;D24,D24-D18,0)</f>
        <v>0</v>
      </c>
    </row>
    <row r="27" spans="1:21" ht="15.75" thickBot="1" x14ac:dyDescent="0.3">
      <c r="A27" s="55"/>
      <c r="B27" s="55"/>
      <c r="C27" s="1" t="s">
        <v>41</v>
      </c>
      <c r="D27" s="4">
        <f>D19+D26</f>
        <v>1954.4430910349765</v>
      </c>
    </row>
    <row r="28" spans="1:21" ht="15.75" thickBot="1" x14ac:dyDescent="0.3">
      <c r="A28" s="55"/>
      <c r="B28" s="55"/>
      <c r="C28" t="s">
        <v>26</v>
      </c>
      <c r="D28" s="8">
        <v>10000000</v>
      </c>
      <c r="E28" t="s">
        <v>27</v>
      </c>
    </row>
    <row r="29" spans="1:21" ht="32.450000000000003" customHeight="1" x14ac:dyDescent="0.25">
      <c r="A29" s="55"/>
      <c r="B29" s="55"/>
      <c r="C29" s="47" t="s">
        <v>29</v>
      </c>
      <c r="D29" s="48">
        <f>D28*D26</f>
        <v>0</v>
      </c>
      <c r="E29" s="49" t="s">
        <v>49</v>
      </c>
      <c r="F29" s="49"/>
      <c r="G29" s="49"/>
      <c r="H29" s="49"/>
      <c r="I29" s="49"/>
      <c r="J29" s="49"/>
      <c r="K29" s="49"/>
    </row>
    <row r="30" spans="1:21" ht="44.25" customHeight="1" x14ac:dyDescent="0.25"/>
    <row r="32" spans="1:21" ht="15" customHeight="1" thickBot="1" x14ac:dyDescent="0.3">
      <c r="A32" s="58" t="s">
        <v>35</v>
      </c>
      <c r="B32" s="56" t="s">
        <v>34</v>
      </c>
      <c r="C32" s="28"/>
      <c r="D32" s="29" t="s">
        <v>36</v>
      </c>
      <c r="E32" s="43">
        <v>2024</v>
      </c>
      <c r="F32" s="43">
        <v>2025</v>
      </c>
      <c r="G32" s="43">
        <v>2026</v>
      </c>
      <c r="H32" s="43">
        <v>2027</v>
      </c>
      <c r="I32" s="43">
        <v>2028</v>
      </c>
      <c r="J32" s="43">
        <v>2029</v>
      </c>
      <c r="K32" s="43">
        <v>2030</v>
      </c>
      <c r="L32" s="43">
        <v>2031</v>
      </c>
      <c r="M32" s="43">
        <v>2032</v>
      </c>
      <c r="N32" s="43">
        <v>2033</v>
      </c>
      <c r="O32" s="43">
        <v>2034</v>
      </c>
      <c r="P32" s="43">
        <v>2035</v>
      </c>
      <c r="Q32" s="43">
        <v>2036</v>
      </c>
      <c r="R32" s="43">
        <v>2037</v>
      </c>
      <c r="S32" s="43">
        <v>2038</v>
      </c>
      <c r="T32" s="29"/>
      <c r="U32" s="30"/>
    </row>
    <row r="33" spans="1:21" ht="15.75" thickBot="1" x14ac:dyDescent="0.3">
      <c r="A33" s="59"/>
      <c r="B33" s="57"/>
      <c r="C33" s="1" t="s">
        <v>10</v>
      </c>
      <c r="D33" s="44" t="s">
        <v>2</v>
      </c>
      <c r="E33" s="3">
        <f t="shared" ref="E33:S33" si="0">VLOOKUP($D$33,$D$47:$U$50,MATCH(E32,$E$32:$S$32)+1,FALSE)</f>
        <v>0.39639999999999997</v>
      </c>
      <c r="F33" s="3">
        <f t="shared" si="0"/>
        <v>0.38059999999999999</v>
      </c>
      <c r="G33" s="3">
        <f t="shared" si="0"/>
        <v>0.36470000000000002</v>
      </c>
      <c r="H33" s="3">
        <f t="shared" si="0"/>
        <v>0.34799999999999998</v>
      </c>
      <c r="I33" s="3">
        <f t="shared" si="0"/>
        <v>0.33129999999999998</v>
      </c>
      <c r="J33" s="3">
        <f t="shared" si="0"/>
        <v>0.31459999999999999</v>
      </c>
      <c r="K33" s="3">
        <f t="shared" si="0"/>
        <v>0.29780000000000001</v>
      </c>
      <c r="L33" s="3">
        <f t="shared" si="0"/>
        <v>0.29530000000000001</v>
      </c>
      <c r="M33" s="3">
        <f t="shared" si="0"/>
        <v>0.2928</v>
      </c>
      <c r="N33" s="3">
        <f t="shared" si="0"/>
        <v>0.2903</v>
      </c>
      <c r="O33" s="3">
        <f t="shared" si="0"/>
        <v>0.2878</v>
      </c>
      <c r="P33" s="3">
        <f t="shared" si="0"/>
        <v>0.2853</v>
      </c>
      <c r="Q33" s="3">
        <f t="shared" si="0"/>
        <v>0.28270000000000001</v>
      </c>
      <c r="R33" s="3">
        <f t="shared" si="0"/>
        <v>0.2802</v>
      </c>
      <c r="S33" s="3">
        <f t="shared" si="0"/>
        <v>0.2777</v>
      </c>
      <c r="U33" s="31"/>
    </row>
    <row r="34" spans="1:21" ht="15.75" thickBot="1" x14ac:dyDescent="0.3">
      <c r="A34" s="59"/>
      <c r="B34" s="57"/>
      <c r="C34" s="1" t="s">
        <v>9</v>
      </c>
      <c r="E34" s="17">
        <f t="shared" ref="E34:S34" si="1">$D$8*E33</f>
        <v>1486.5</v>
      </c>
      <c r="F34" s="17">
        <f t="shared" si="1"/>
        <v>1427.25</v>
      </c>
      <c r="G34" s="17">
        <f t="shared" si="1"/>
        <v>1367.625</v>
      </c>
      <c r="H34" s="17">
        <f t="shared" si="1"/>
        <v>1305</v>
      </c>
      <c r="I34" s="17">
        <f t="shared" si="1"/>
        <v>1242.375</v>
      </c>
      <c r="J34" s="17">
        <f t="shared" si="1"/>
        <v>1179.75</v>
      </c>
      <c r="K34" s="17">
        <f t="shared" si="1"/>
        <v>1116.75</v>
      </c>
      <c r="L34" s="17">
        <f t="shared" si="1"/>
        <v>1107.375</v>
      </c>
      <c r="M34" s="17">
        <f t="shared" si="1"/>
        <v>1098</v>
      </c>
      <c r="N34" s="17">
        <f t="shared" si="1"/>
        <v>1088.625</v>
      </c>
      <c r="O34" s="17">
        <f t="shared" si="1"/>
        <v>1079.25</v>
      </c>
      <c r="P34" s="17">
        <f t="shared" si="1"/>
        <v>1069.875</v>
      </c>
      <c r="Q34" s="17">
        <f t="shared" si="1"/>
        <v>1060.125</v>
      </c>
      <c r="R34" s="17">
        <f t="shared" si="1"/>
        <v>1050.75</v>
      </c>
      <c r="S34" s="17">
        <f t="shared" si="1"/>
        <v>1041.375</v>
      </c>
      <c r="U34" s="31"/>
    </row>
    <row r="35" spans="1:21" ht="15.75" thickBot="1" x14ac:dyDescent="0.3">
      <c r="A35" s="59"/>
      <c r="B35" s="57"/>
      <c r="C35" s="1" t="s">
        <v>8</v>
      </c>
      <c r="D35" s="44" t="s">
        <v>2</v>
      </c>
      <c r="E35" s="3">
        <f t="shared" ref="E35:S35" si="2">VLOOKUP($D$35,$D$42:$U$45,MATCH(E32,$E$32:$S$32)+1,FALSE)</f>
        <v>0.13932330551597802</v>
      </c>
      <c r="F35" s="3">
        <f t="shared" si="2"/>
        <v>0.11109311118472311</v>
      </c>
      <c r="G35" s="3">
        <f t="shared" si="2"/>
        <v>9.772311356654878E-2</v>
      </c>
      <c r="H35" s="3">
        <f t="shared" si="2"/>
        <v>9.5101682635328255E-2</v>
      </c>
      <c r="I35" s="3">
        <f t="shared" si="2"/>
        <v>9.233571607989316E-2</v>
      </c>
      <c r="J35" s="3">
        <f t="shared" si="2"/>
        <v>8.9429506120390037E-2</v>
      </c>
      <c r="K35" s="3">
        <f t="shared" si="2"/>
        <v>8.6387232223858634E-2</v>
      </c>
      <c r="L35" s="3">
        <f t="shared" si="2"/>
        <v>8.7657951282610475E-2</v>
      </c>
      <c r="M35" s="3">
        <f t="shared" si="2"/>
        <v>8.8873383691528945E-2</v>
      </c>
      <c r="N35" s="3">
        <f t="shared" si="2"/>
        <v>9.0135247451084768E-2</v>
      </c>
      <c r="O35" s="3">
        <f t="shared" si="2"/>
        <v>9.1245214445101863E-2</v>
      </c>
      <c r="P35" s="3">
        <f t="shared" si="2"/>
        <v>9.2304911588738006E-2</v>
      </c>
      <c r="Q35" s="3">
        <f t="shared" si="2"/>
        <v>9.3315921949176941E-2</v>
      </c>
      <c r="R35" s="3">
        <f t="shared" si="2"/>
        <v>9.4279785839660651E-2</v>
      </c>
      <c r="S35" s="3">
        <f t="shared" si="2"/>
        <v>9.5298001887476724E-2</v>
      </c>
      <c r="U35" s="31"/>
    </row>
    <row r="36" spans="1:21" x14ac:dyDescent="0.25">
      <c r="A36" s="59"/>
      <c r="B36" s="57"/>
      <c r="C36" s="1" t="s">
        <v>7</v>
      </c>
      <c r="E36" s="18">
        <f t="shared" ref="E36:S36" si="3">E35*$D$9</f>
        <v>2322.0550919329671</v>
      </c>
      <c r="F36" s="18">
        <f t="shared" si="3"/>
        <v>1851.5518530787185</v>
      </c>
      <c r="G36" s="18">
        <f t="shared" si="3"/>
        <v>1628.7185594424798</v>
      </c>
      <c r="H36" s="18">
        <f t="shared" si="3"/>
        <v>1585.0280439221376</v>
      </c>
      <c r="I36" s="18">
        <f t="shared" si="3"/>
        <v>1538.9286013315527</v>
      </c>
      <c r="J36" s="18">
        <f t="shared" si="3"/>
        <v>1490.4917686731674</v>
      </c>
      <c r="K36" s="18">
        <f t="shared" si="3"/>
        <v>1439.7872037309774</v>
      </c>
      <c r="L36" s="18">
        <f t="shared" si="3"/>
        <v>1460.9658547101747</v>
      </c>
      <c r="M36" s="18">
        <f t="shared" si="3"/>
        <v>1481.2230615254825</v>
      </c>
      <c r="N36" s="18">
        <f t="shared" si="3"/>
        <v>1502.2541241847462</v>
      </c>
      <c r="O36" s="18">
        <f t="shared" si="3"/>
        <v>1520.7535740850312</v>
      </c>
      <c r="P36" s="18">
        <f t="shared" si="3"/>
        <v>1538.4151931456336</v>
      </c>
      <c r="Q36" s="18">
        <f t="shared" si="3"/>
        <v>1555.2653658196159</v>
      </c>
      <c r="R36" s="18">
        <f t="shared" si="3"/>
        <v>1571.3297639943444</v>
      </c>
      <c r="S36" s="18">
        <f t="shared" si="3"/>
        <v>1588.3000314579456</v>
      </c>
      <c r="U36" s="31"/>
    </row>
    <row r="37" spans="1:21" x14ac:dyDescent="0.25">
      <c r="A37" s="59"/>
      <c r="B37" s="57"/>
      <c r="C37" s="1" t="s">
        <v>6</v>
      </c>
      <c r="E37" s="18">
        <f t="shared" ref="E37:S37" si="4">E36-E34</f>
        <v>835.55509193296712</v>
      </c>
      <c r="F37" s="18">
        <f t="shared" si="4"/>
        <v>424.30185307871852</v>
      </c>
      <c r="G37" s="18">
        <f t="shared" si="4"/>
        <v>261.09355944247977</v>
      </c>
      <c r="H37" s="18">
        <f t="shared" si="4"/>
        <v>280.02804392213761</v>
      </c>
      <c r="I37" s="18">
        <f t="shared" si="4"/>
        <v>296.55360133155273</v>
      </c>
      <c r="J37" s="18">
        <f t="shared" si="4"/>
        <v>310.74176867316737</v>
      </c>
      <c r="K37" s="18">
        <f t="shared" si="4"/>
        <v>323.03720373097735</v>
      </c>
      <c r="L37" s="18">
        <f t="shared" si="4"/>
        <v>353.59085471017465</v>
      </c>
      <c r="M37" s="18">
        <f t="shared" si="4"/>
        <v>383.22306152548254</v>
      </c>
      <c r="N37" s="18">
        <f t="shared" si="4"/>
        <v>413.62912418474616</v>
      </c>
      <c r="O37" s="18">
        <f t="shared" si="4"/>
        <v>441.50357408503123</v>
      </c>
      <c r="P37" s="18">
        <f t="shared" si="4"/>
        <v>468.54019314563357</v>
      </c>
      <c r="Q37" s="18">
        <f t="shared" si="4"/>
        <v>495.14036581961591</v>
      </c>
      <c r="R37" s="18">
        <f t="shared" si="4"/>
        <v>520.57976399434438</v>
      </c>
      <c r="S37" s="18">
        <f t="shared" si="4"/>
        <v>546.92503145794558</v>
      </c>
      <c r="U37" s="31"/>
    </row>
    <row r="38" spans="1:21" x14ac:dyDescent="0.25">
      <c r="A38" s="59"/>
      <c r="B38" s="57"/>
      <c r="C38" s="1" t="s">
        <v>37</v>
      </c>
      <c r="D38" s="18">
        <f>SUM(E37:S37)</f>
        <v>6354.4430910349747</v>
      </c>
      <c r="E38" s="18"/>
      <c r="F38" s="18"/>
      <c r="G38" s="18"/>
      <c r="H38" s="18"/>
      <c r="I38" s="18"/>
      <c r="J38" s="18"/>
      <c r="K38" s="18"/>
      <c r="L38" s="18"/>
      <c r="M38" s="18"/>
      <c r="N38" s="18"/>
      <c r="O38" s="18"/>
      <c r="P38" s="18"/>
      <c r="Q38" s="18"/>
      <c r="R38" s="18"/>
      <c r="S38" s="18"/>
      <c r="U38" s="31"/>
    </row>
    <row r="39" spans="1:21" x14ac:dyDescent="0.25">
      <c r="A39" s="59"/>
      <c r="U39" s="31"/>
    </row>
    <row r="40" spans="1:21" x14ac:dyDescent="0.25">
      <c r="A40" s="59"/>
      <c r="D40" s="1"/>
      <c r="E40" s="19">
        <v>2024</v>
      </c>
      <c r="F40" s="19">
        <v>2025</v>
      </c>
      <c r="G40" s="19">
        <v>2026</v>
      </c>
      <c r="H40" s="19">
        <v>2027</v>
      </c>
      <c r="I40" s="19">
        <v>2028</v>
      </c>
      <c r="J40" s="19">
        <v>2029</v>
      </c>
      <c r="K40" s="19">
        <v>2030</v>
      </c>
      <c r="L40" s="19">
        <v>2031</v>
      </c>
      <c r="M40" s="19">
        <v>2032</v>
      </c>
      <c r="N40" s="19">
        <v>2033</v>
      </c>
      <c r="O40" s="19">
        <v>2034</v>
      </c>
      <c r="P40" s="19">
        <v>2035</v>
      </c>
      <c r="Q40" s="19">
        <v>2036</v>
      </c>
      <c r="R40" s="19">
        <v>2037</v>
      </c>
      <c r="S40" s="19">
        <v>2038</v>
      </c>
      <c r="T40" s="19">
        <v>2039</v>
      </c>
      <c r="U40" s="32">
        <v>2040</v>
      </c>
    </row>
    <row r="41" spans="1:21" ht="15" customHeight="1" x14ac:dyDescent="0.25">
      <c r="A41" s="59"/>
      <c r="B41" s="50" t="s">
        <v>33</v>
      </c>
      <c r="C41" s="1" t="s">
        <v>32</v>
      </c>
      <c r="D41" s="20" t="s">
        <v>5</v>
      </c>
      <c r="E41" s="21"/>
      <c r="F41" s="21"/>
      <c r="G41" s="21"/>
      <c r="H41" s="21"/>
      <c r="I41" s="21"/>
      <c r="J41" s="21"/>
      <c r="K41" s="21"/>
      <c r="L41" s="21"/>
      <c r="M41" s="21"/>
      <c r="N41" s="21"/>
      <c r="O41" s="21"/>
      <c r="P41" s="21"/>
      <c r="Q41" s="21"/>
      <c r="R41" s="21"/>
      <c r="S41" s="21"/>
      <c r="T41" s="21"/>
      <c r="U41" s="33"/>
    </row>
    <row r="42" spans="1:21" x14ac:dyDescent="0.25">
      <c r="A42" s="59"/>
      <c r="B42" s="50"/>
      <c r="C42" s="22" t="s">
        <v>31</v>
      </c>
      <c r="D42" s="23" t="s">
        <v>3</v>
      </c>
      <c r="E42" s="24">
        <v>9.6923305515978025E-2</v>
      </c>
      <c r="F42" s="24">
        <v>8.7113111184723105E-2</v>
      </c>
      <c r="G42" s="24">
        <v>7.6223113566548789E-2</v>
      </c>
      <c r="H42" s="24">
        <v>7.5158310603901463E-2</v>
      </c>
      <c r="I42" s="24">
        <v>7.4148712096703359E-2</v>
      </c>
      <c r="J42" s="24">
        <v>7.2995676733346213E-2</v>
      </c>
      <c r="K42" s="24">
        <v>7.1800527142755588E-2</v>
      </c>
      <c r="L42" s="24">
        <v>7.3164550786116098E-2</v>
      </c>
      <c r="M42" s="24">
        <v>7.4489000827490631E-2</v>
      </c>
      <c r="N42" s="24">
        <v>7.5775096983818513E-2</v>
      </c>
      <c r="O42" s="24">
        <v>7.7124026354766576E-2</v>
      </c>
      <c r="P42" s="24">
        <v>7.8336944232896277E-2</v>
      </c>
      <c r="Q42" s="24">
        <v>7.9514974894600007E-2</v>
      </c>
      <c r="R42" s="24">
        <v>8.0659212372248879E-2</v>
      </c>
      <c r="S42" s="24">
        <v>8.1770721207985106E-2</v>
      </c>
      <c r="T42" s="24">
        <v>8.285053718958163E-2</v>
      </c>
      <c r="U42" s="34">
        <v>8.3999668068782618E-2</v>
      </c>
    </row>
    <row r="43" spans="1:21" x14ac:dyDescent="0.25">
      <c r="A43" s="59"/>
      <c r="B43" s="50"/>
      <c r="D43" s="23" t="s">
        <v>2</v>
      </c>
      <c r="E43" s="24">
        <v>0.13932330551597802</v>
      </c>
      <c r="F43" s="24">
        <v>0.11109311118472311</v>
      </c>
      <c r="G43" s="24">
        <v>9.772311356654878E-2</v>
      </c>
      <c r="H43" s="24">
        <v>9.5101682635328255E-2</v>
      </c>
      <c r="I43" s="24">
        <v>9.233571607989316E-2</v>
      </c>
      <c r="J43" s="24">
        <v>8.9429506120390037E-2</v>
      </c>
      <c r="K43" s="24">
        <v>8.6387232223858634E-2</v>
      </c>
      <c r="L43" s="24">
        <v>8.7657951282610475E-2</v>
      </c>
      <c r="M43" s="24">
        <v>8.8873383691528945E-2</v>
      </c>
      <c r="N43" s="24">
        <v>9.0135247451084768E-2</v>
      </c>
      <c r="O43" s="24">
        <v>9.1245214445101863E-2</v>
      </c>
      <c r="P43" s="24">
        <v>9.2304911588738006E-2</v>
      </c>
      <c r="Q43" s="24">
        <v>9.3315921949176941E-2</v>
      </c>
      <c r="R43" s="24">
        <v>9.4279785839660651E-2</v>
      </c>
      <c r="S43" s="24">
        <v>9.5298001887476724E-2</v>
      </c>
      <c r="T43" s="24">
        <v>9.6172028076501215E-2</v>
      </c>
      <c r="U43" s="34">
        <v>9.7003282764884444E-2</v>
      </c>
    </row>
    <row r="44" spans="1:21" ht="15.75" thickBot="1" x14ac:dyDescent="0.3">
      <c r="A44" s="59"/>
      <c r="B44" s="50"/>
      <c r="D44" s="23" t="s">
        <v>1</v>
      </c>
      <c r="E44" s="24">
        <v>0.22322330551597802</v>
      </c>
      <c r="F44" s="24">
        <v>0.17471311118472313</v>
      </c>
      <c r="G44" s="24">
        <v>0.12512311356654879</v>
      </c>
      <c r="H44" s="24">
        <v>0.12935581354284534</v>
      </c>
      <c r="I44" s="24">
        <v>0.1323728244876746</v>
      </c>
      <c r="J44" s="24">
        <v>0.13529049251442793</v>
      </c>
      <c r="K44" s="24">
        <v>0.13707380551927278</v>
      </c>
      <c r="L44" s="24">
        <v>0.14124289166325615</v>
      </c>
      <c r="M44" s="24">
        <v>0.14518782533042077</v>
      </c>
      <c r="N44" s="24">
        <v>0.14901237217493485</v>
      </c>
      <c r="O44" s="24">
        <v>0.15272019791084807</v>
      </c>
      <c r="P44" s="24">
        <v>0.15641487078354016</v>
      </c>
      <c r="Q44" s="24">
        <v>0.15989986398267386</v>
      </c>
      <c r="R44" s="24">
        <v>0.16327855799799551</v>
      </c>
      <c r="S44" s="24">
        <v>0.16454458946852099</v>
      </c>
      <c r="T44" s="24">
        <v>0.1657488916851507</v>
      </c>
      <c r="U44" s="34">
        <v>0.16683851361897964</v>
      </c>
    </row>
    <row r="45" spans="1:21" ht="15.75" thickBot="1" x14ac:dyDescent="0.3">
      <c r="A45" s="59"/>
      <c r="B45" s="50"/>
      <c r="D45" s="23" t="s">
        <v>0</v>
      </c>
      <c r="E45" s="9">
        <v>0.13</v>
      </c>
      <c r="F45" s="10">
        <v>0.11</v>
      </c>
      <c r="G45" s="10">
        <v>0.11</v>
      </c>
      <c r="H45" s="10">
        <v>0.1</v>
      </c>
      <c r="I45" s="10">
        <v>0.1</v>
      </c>
      <c r="J45" s="10">
        <v>0.1</v>
      </c>
      <c r="K45" s="10">
        <v>0.1</v>
      </c>
      <c r="L45" s="10">
        <v>0.1</v>
      </c>
      <c r="M45" s="10">
        <v>0.1</v>
      </c>
      <c r="N45" s="10">
        <v>0.1</v>
      </c>
      <c r="O45" s="10">
        <v>0.1</v>
      </c>
      <c r="P45" s="10">
        <v>0.1</v>
      </c>
      <c r="Q45" s="10">
        <v>0.1</v>
      </c>
      <c r="R45" s="10">
        <v>0.1</v>
      </c>
      <c r="S45" s="10">
        <v>0.1</v>
      </c>
      <c r="T45" s="10">
        <v>0.1</v>
      </c>
      <c r="U45" s="35">
        <v>0.1</v>
      </c>
    </row>
    <row r="46" spans="1:21" x14ac:dyDescent="0.25">
      <c r="A46" s="59"/>
      <c r="B46" s="50"/>
      <c r="D46" s="25" t="s">
        <v>4</v>
      </c>
      <c r="E46" s="26"/>
      <c r="F46" s="26"/>
      <c r="G46" s="26"/>
      <c r="H46" s="26"/>
      <c r="I46" s="26"/>
      <c r="J46" s="26"/>
      <c r="K46" s="26"/>
      <c r="L46" s="26"/>
      <c r="M46" s="26"/>
      <c r="N46" s="26"/>
      <c r="O46" s="26"/>
      <c r="P46" s="26"/>
      <c r="Q46" s="26"/>
      <c r="R46" s="26"/>
      <c r="S46" s="26"/>
      <c r="T46" s="26"/>
      <c r="U46" s="36"/>
    </row>
    <row r="47" spans="1:21" x14ac:dyDescent="0.25">
      <c r="A47" s="59"/>
      <c r="B47" s="50"/>
      <c r="D47" s="27" t="s">
        <v>3</v>
      </c>
      <c r="E47" s="26">
        <v>0.35370000000000001</v>
      </c>
      <c r="F47" s="26">
        <v>0.3372</v>
      </c>
      <c r="G47" s="26">
        <v>0.32069999999999999</v>
      </c>
      <c r="H47" s="26">
        <v>0.3019</v>
      </c>
      <c r="I47" s="26">
        <v>0.28310000000000002</v>
      </c>
      <c r="J47" s="26">
        <v>0.26429999999999998</v>
      </c>
      <c r="K47" s="26">
        <v>0.2455</v>
      </c>
      <c r="L47" s="26">
        <v>0.24249999999999999</v>
      </c>
      <c r="M47" s="26">
        <v>0.2394</v>
      </c>
      <c r="N47" s="26">
        <v>0.23630000000000001</v>
      </c>
      <c r="O47" s="26">
        <v>0.23330000000000001</v>
      </c>
      <c r="P47" s="26">
        <v>0.23019999999999999</v>
      </c>
      <c r="Q47" s="26">
        <v>0.2271</v>
      </c>
      <c r="R47" s="26">
        <v>0.224</v>
      </c>
      <c r="S47" s="26">
        <v>0.221</v>
      </c>
      <c r="T47" s="26">
        <v>0.21790000000000001</v>
      </c>
      <c r="U47" s="37">
        <v>0.21479999999999999</v>
      </c>
    </row>
    <row r="48" spans="1:21" x14ac:dyDescent="0.25">
      <c r="A48" s="59"/>
      <c r="B48" s="50"/>
      <c r="D48" s="27" t="s">
        <v>2</v>
      </c>
      <c r="E48" s="26">
        <v>0.39639999999999997</v>
      </c>
      <c r="F48" s="26">
        <v>0.38059999999999999</v>
      </c>
      <c r="G48" s="26">
        <v>0.36470000000000002</v>
      </c>
      <c r="H48" s="26">
        <v>0.34799999999999998</v>
      </c>
      <c r="I48" s="26">
        <v>0.33129999999999998</v>
      </c>
      <c r="J48" s="26">
        <v>0.31459999999999999</v>
      </c>
      <c r="K48" s="26">
        <v>0.29780000000000001</v>
      </c>
      <c r="L48" s="26">
        <v>0.29530000000000001</v>
      </c>
      <c r="M48" s="26">
        <v>0.2928</v>
      </c>
      <c r="N48" s="26">
        <v>0.2903</v>
      </c>
      <c r="O48" s="26">
        <v>0.2878</v>
      </c>
      <c r="P48" s="26">
        <v>0.2853</v>
      </c>
      <c r="Q48" s="26">
        <v>0.28270000000000001</v>
      </c>
      <c r="R48" s="26">
        <v>0.2802</v>
      </c>
      <c r="S48" s="26">
        <v>0.2777</v>
      </c>
      <c r="T48" s="26">
        <v>0.2752</v>
      </c>
      <c r="U48" s="37">
        <v>0.2727</v>
      </c>
    </row>
    <row r="49" spans="1:21" ht="15.75" thickBot="1" x14ac:dyDescent="0.3">
      <c r="A49" s="59"/>
      <c r="B49" s="50"/>
      <c r="D49" s="27" t="s">
        <v>1</v>
      </c>
      <c r="E49" s="26">
        <v>0.63119999999999998</v>
      </c>
      <c r="F49" s="26">
        <v>0.51049999999999995</v>
      </c>
      <c r="G49" s="26">
        <v>0.38969999999999999</v>
      </c>
      <c r="H49" s="26">
        <v>0.38159999999999999</v>
      </c>
      <c r="I49" s="26">
        <v>0.3735</v>
      </c>
      <c r="J49" s="26">
        <v>0.3654</v>
      </c>
      <c r="K49" s="26">
        <v>0.35730000000000001</v>
      </c>
      <c r="L49" s="26">
        <v>0.3553</v>
      </c>
      <c r="M49" s="26">
        <v>0.35339999999999999</v>
      </c>
      <c r="N49" s="26">
        <v>0.35139999999999999</v>
      </c>
      <c r="O49" s="26">
        <v>0.34939999999999999</v>
      </c>
      <c r="P49" s="26">
        <v>0.34749999999999998</v>
      </c>
      <c r="Q49" s="26">
        <v>0.34549999999999997</v>
      </c>
      <c r="R49" s="26">
        <v>0.34360000000000002</v>
      </c>
      <c r="S49" s="26">
        <v>0.34160000000000001</v>
      </c>
      <c r="T49" s="26">
        <v>0.3397</v>
      </c>
      <c r="U49" s="37">
        <v>0.3377</v>
      </c>
    </row>
    <row r="50" spans="1:21" x14ac:dyDescent="0.25">
      <c r="A50" s="60"/>
      <c r="B50" s="51"/>
      <c r="C50" s="38"/>
      <c r="D50" s="39" t="s">
        <v>0</v>
      </c>
      <c r="E50" s="40">
        <v>0.3</v>
      </c>
      <c r="F50" s="41">
        <v>0.3</v>
      </c>
      <c r="G50" s="41">
        <v>0.3</v>
      </c>
      <c r="H50" s="41">
        <v>0.3</v>
      </c>
      <c r="I50" s="41">
        <v>0.3</v>
      </c>
      <c r="J50" s="41">
        <v>0.3</v>
      </c>
      <c r="K50" s="41">
        <v>0.3</v>
      </c>
      <c r="L50" s="41">
        <v>0.3</v>
      </c>
      <c r="M50" s="41">
        <v>0.3</v>
      </c>
      <c r="N50" s="41">
        <v>0.3</v>
      </c>
      <c r="O50" s="41">
        <v>0.3</v>
      </c>
      <c r="P50" s="41">
        <v>0.3</v>
      </c>
      <c r="Q50" s="41">
        <v>0.3</v>
      </c>
      <c r="R50" s="41">
        <v>0.3</v>
      </c>
      <c r="S50" s="41">
        <v>0.3</v>
      </c>
      <c r="T50" s="41">
        <v>0.3</v>
      </c>
      <c r="U50" s="42">
        <v>0.3</v>
      </c>
    </row>
  </sheetData>
  <mergeCells count="8">
    <mergeCell ref="E29:K29"/>
    <mergeCell ref="B41:B50"/>
    <mergeCell ref="B5:B9"/>
    <mergeCell ref="B11:B19"/>
    <mergeCell ref="A5:A19"/>
    <mergeCell ref="A24:B29"/>
    <mergeCell ref="B32:B38"/>
    <mergeCell ref="A32:A50"/>
  </mergeCells>
  <conditionalFormatting sqref="D18:D19">
    <cfRule type="cellIs" dxfId="5" priority="6" operator="greaterThan">
      <formula>0</formula>
    </cfRule>
    <cfRule type="cellIs" dxfId="4" priority="7" operator="lessThan">
      <formula>0</formula>
    </cfRule>
  </conditionalFormatting>
  <conditionalFormatting sqref="D26:D27">
    <cfRule type="cellIs" dxfId="3" priority="4" operator="greaterThan">
      <formula>0</formula>
    </cfRule>
    <cfRule type="cellIs" dxfId="2" priority="5" operator="lessThan">
      <formula>0</formula>
    </cfRule>
  </conditionalFormatting>
  <conditionalFormatting sqref="D38">
    <cfRule type="cellIs" dxfId="1" priority="2" operator="greaterThan">
      <formula>0</formula>
    </cfRule>
    <cfRule type="cellIs" dxfId="0" priority="3" operator="lessThan">
      <formula>0</formula>
    </cfRule>
  </conditionalFormatting>
  <dataValidations count="1">
    <dataValidation type="list" allowBlank="1" showInputMessage="1" showErrorMessage="1" sqref="D35 D33" xr:uid="{F9820D8B-3132-4342-B152-7A68BF5BDA88}">
      <formula1>"low, medium, high, custom"</formula1>
    </dataValidation>
  </dataValidations>
  <hyperlinks>
    <hyperlink ref="C42" r:id="rId1" xr:uid="{B1026908-7803-48B3-BC3A-3A5CF391FE26}"/>
    <hyperlink ref="B2" r:id="rId2" display="'Almost a free lunch: boosting investment predictability for the Green Deal&quot; Policy Position by JDC" xr:uid="{AF140053-53EA-43E0-AA25-A3D3CC663BC0}"/>
  </hyperlinks>
  <pageMargins left="0.7" right="0.7" top="0.78740157499999996" bottom="0.78740157499999996" header="0.3" footer="0.3"/>
  <pageSetup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27DD1D9478E734282E8C1987FC05E6F" ma:contentTypeVersion="17" ma:contentTypeDescription="Ein neues Dokument erstellen." ma:contentTypeScope="" ma:versionID="1a44da9f1a823f53ec316c5f15f29473">
  <xsd:schema xmlns:xsd="http://www.w3.org/2001/XMLSchema" xmlns:xs="http://www.w3.org/2001/XMLSchema" xmlns:p="http://schemas.microsoft.com/office/2006/metadata/properties" xmlns:ns3="21fb970f-6432-4c00-9246-c86dd58e55ef" xmlns:ns4="008c391b-fb64-40c3-8149-4ba9e819e05b" targetNamespace="http://schemas.microsoft.com/office/2006/metadata/properties" ma:root="true" ma:fieldsID="3a8621e8ad78bc711eb7ae0302854bc9" ns3:_="" ns4:_="">
    <xsd:import namespace="21fb970f-6432-4c00-9246-c86dd58e55ef"/>
    <xsd:import namespace="008c391b-fb64-40c3-8149-4ba9e819e05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_activity" minOccurs="0"/>
                <xsd:element ref="ns3:MediaServiceDateTaken" minOccurs="0"/>
                <xsd:element ref="ns3:MediaLengthInSeconds"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fb970f-6432-4c00-9246-c86dd58e55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activity" ma:index="19" nillable="true" ma:displayName="_activity" ma:hidden="true" ma:internalName="_activity">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ystemTags" ma:index="23" nillable="true" ma:displayName="MediaServiceSystemTags" ma:hidden="true" ma:internalName="MediaServiceSystemTags" ma:readOnly="true">
      <xsd:simpleType>
        <xsd:restriction base="dms:Note"/>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08c391b-fb64-40c3-8149-4ba9e819e05b"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SharingHintHash" ma:index="12" nillable="true" ma:displayName="Freigabehinweis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21fb970f-6432-4c00-9246-c86dd58e55ef" xsi:nil="true"/>
  </documentManagement>
</p:properties>
</file>

<file path=customXml/itemProps1.xml><?xml version="1.0" encoding="utf-8"?>
<ds:datastoreItem xmlns:ds="http://schemas.openxmlformats.org/officeDocument/2006/customXml" ds:itemID="{C4183461-2D66-4F96-A779-DF3DE4AE8E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fb970f-6432-4c00-9246-c86dd58e55ef"/>
    <ds:schemaRef ds:uri="008c391b-fb64-40c3-8149-4ba9e819e0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D96B575-6995-48D7-9A0D-C79FBE837509}">
  <ds:schemaRefs>
    <ds:schemaRef ds:uri="http://schemas.microsoft.com/sharepoint/v3/contenttype/forms"/>
  </ds:schemaRefs>
</ds:datastoreItem>
</file>

<file path=customXml/itemProps3.xml><?xml version="1.0" encoding="utf-8"?>
<ds:datastoreItem xmlns:ds="http://schemas.openxmlformats.org/officeDocument/2006/customXml" ds:itemID="{796DDDF5-C69A-4C1C-A075-EB3E2E392E8A}">
  <ds:schemaRefs>
    <ds:schemaRef ds:uri="http://schemas.microsoft.com/office/2006/documentManagement/types"/>
    <ds:schemaRef ds:uri="http://purl.org/dc/elements/1.1/"/>
    <ds:schemaRef ds:uri="21fb970f-6432-4c00-9246-c86dd58e55ef"/>
    <ds:schemaRef ds:uri="http://www.w3.org/XML/1998/namespace"/>
    <ds:schemaRef ds:uri="http://schemas.microsoft.com/office/2006/metadata/properties"/>
    <ds:schemaRef ds:uri="http://schemas.openxmlformats.org/package/2006/metadata/core-properties"/>
    <ds:schemaRef ds:uri="http://purl.org/dc/dcmitype/"/>
    <ds:schemaRef ds:uri="http://purl.org/dc/terms/"/>
    <ds:schemaRef ds:uri="http://schemas.microsoft.com/office/infopath/2007/PartnerControls"/>
    <ds:schemaRef ds:uri="008c391b-fb64-40c3-8149-4ba9e819e05b"/>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Heat Pump Guarantee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 Jäger</dc:creator>
  <cp:lastModifiedBy>Philipp Jäger</cp:lastModifiedBy>
  <dcterms:created xsi:type="dcterms:W3CDTF">2024-06-03T20:31:10Z</dcterms:created>
  <dcterms:modified xsi:type="dcterms:W3CDTF">2024-06-11T13:19:03Z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0x010100F27DD1D9478E734282E8C1987FC05E6F</vt:lpwstr>
  </property>
</Properties>
</file>